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en\Desktop\הקורס שלי\הקורס הגדול\"/>
    </mc:Choice>
  </mc:AlternateContent>
  <xr:revisionPtr revIDLastSave="0" documentId="13_ncr:1_{99A0E751-FE3D-4120-B5E9-2A9A491159D6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דו''ח אפס קרקע" sheetId="2" r:id="rId1"/>
  </sheets>
  <calcPr calcId="181029"/>
</workbook>
</file>

<file path=xl/calcChain.xml><?xml version="1.0" encoding="utf-8"?>
<calcChain xmlns="http://schemas.openxmlformats.org/spreadsheetml/2006/main">
  <c r="I9" i="2" l="1"/>
  <c r="I8" i="2"/>
  <c r="I6" i="2"/>
  <c r="I5" i="2"/>
  <c r="I4" i="2"/>
  <c r="I3" i="2"/>
  <c r="F4" i="2"/>
  <c r="F5" i="2"/>
  <c r="F6" i="2"/>
  <c r="F7" i="2"/>
  <c r="A12" i="2"/>
  <c r="F3" i="2"/>
  <c r="C7" i="2"/>
  <c r="C6" i="2"/>
  <c r="C5" i="2"/>
  <c r="C4" i="2"/>
  <c r="C3" i="2"/>
  <c r="O26" i="2"/>
  <c r="G34" i="2"/>
  <c r="C34" i="2"/>
  <c r="B12" i="2" l="1"/>
  <c r="C12" i="2" s="1"/>
  <c r="K34" i="2" s="1"/>
</calcChain>
</file>

<file path=xl/sharedStrings.xml><?xml version="1.0" encoding="utf-8"?>
<sst xmlns="http://schemas.openxmlformats.org/spreadsheetml/2006/main" count="111" uniqueCount="84">
  <si>
    <t>שם</t>
  </si>
  <si>
    <t>תאריך</t>
  </si>
  <si>
    <t>הערות</t>
  </si>
  <si>
    <t>פתיחת תיק משכנתא</t>
  </si>
  <si>
    <t>רשם המשכונות</t>
  </si>
  <si>
    <t>יפוי כוח נוטריוני</t>
  </si>
  <si>
    <t>הכנסות</t>
  </si>
  <si>
    <t>סה''כ הוצאות</t>
  </si>
  <si>
    <t>זכויות בנייה</t>
  </si>
  <si>
    <t>עיקרי</t>
  </si>
  <si>
    <t>שירות מעל הקרקע</t>
  </si>
  <si>
    <t>שירות מתחת לקרקע</t>
  </si>
  <si>
    <t xml:space="preserve">פיתוח </t>
  </si>
  <si>
    <t>אפשרות ל-2 קומות</t>
  </si>
  <si>
    <t>מחסן, ממ''ד</t>
  </si>
  <si>
    <t>מע''מ</t>
  </si>
  <si>
    <t>מס רכישה</t>
  </si>
  <si>
    <t>מס שבח</t>
  </si>
  <si>
    <t>גודל מקסימלי קומת קרקע (תכסית)</t>
  </si>
  <si>
    <r>
      <t xml:space="preserve">מחיר בנייה </t>
    </r>
    <r>
      <rPr>
        <u/>
        <sz val="11"/>
        <color theme="1"/>
        <rFont val="Calibri"/>
        <family val="2"/>
        <scheme val="minor"/>
      </rPr>
      <t>כולל</t>
    </r>
    <r>
      <rPr>
        <sz val="11"/>
        <color theme="1"/>
        <rFont val="Calibri"/>
        <family val="2"/>
        <charset val="177"/>
        <scheme val="minor"/>
      </rPr>
      <t xml:space="preserve"> מע''מ</t>
    </r>
  </si>
  <si>
    <r>
      <t xml:space="preserve">מחיר בנייה </t>
    </r>
    <r>
      <rPr>
        <u/>
        <sz val="11"/>
        <color theme="1"/>
        <rFont val="Calibri"/>
        <family val="2"/>
        <scheme val="minor"/>
      </rPr>
      <t xml:space="preserve">ללא </t>
    </r>
    <r>
      <rPr>
        <sz val="11"/>
        <color theme="1"/>
        <rFont val="Calibri"/>
        <family val="2"/>
        <charset val="177"/>
        <scheme val="minor"/>
      </rPr>
      <t>מע''מ</t>
    </r>
  </si>
  <si>
    <t>מודד</t>
  </si>
  <si>
    <t>אדריכל</t>
  </si>
  <si>
    <t>אגרות בנייה</t>
  </si>
  <si>
    <t>יועץ אינסטלציה</t>
  </si>
  <si>
    <t>הוצאות בנייה</t>
  </si>
  <si>
    <t>מהנדס</t>
  </si>
  <si>
    <t>איזוטופ</t>
  </si>
  <si>
    <t>מרתף. ניתן לנייד זכויות בניה מהשטחים העיקרים</t>
  </si>
  <si>
    <t>גינה, שביל כניסה לבית, ריצוף 30 מ''ר לחניה. לשים לב שהמגרש לא בגובה הכביש. יש עבודות עפר</t>
  </si>
  <si>
    <t>עלות מגרש</t>
  </si>
  <si>
    <t>לפי הדו''ח שנשלח</t>
  </si>
  <si>
    <t>לפי 6% מערך המגרש</t>
  </si>
  <si>
    <t>קירות תמך</t>
  </si>
  <si>
    <t>שדרוג תשתיות</t>
  </si>
  <si>
    <t>תשתיות תקשורת</t>
  </si>
  <si>
    <t>עו''ד ורו''ח</t>
  </si>
  <si>
    <t>היטל השבחה</t>
  </si>
  <si>
    <t>פתיחת תיק ברמ''י</t>
  </si>
  <si>
    <t>דמי היוון רמ''י</t>
  </si>
  <si>
    <t>הערכה לפי הדו''ח שנשלח</t>
  </si>
  <si>
    <t>קיבלתם כבר מדידות</t>
  </si>
  <si>
    <t>יועץ קרקע</t>
  </si>
  <si>
    <t xml:space="preserve">בדיקת בטון </t>
  </si>
  <si>
    <t>שמאי מגרש</t>
  </si>
  <si>
    <t>שמאי בנייה</t>
  </si>
  <si>
    <t>ציולם תוכניות/הדפסות</t>
  </si>
  <si>
    <t>הג''א</t>
  </si>
  <si>
    <t>לפי מחיר משוער של 33 ש''ח למ''ר בנייה</t>
  </si>
  <si>
    <t>מכירה</t>
  </si>
  <si>
    <t>מחיר ממוצע למכירת מ"ר</t>
  </si>
  <si>
    <t>הוצאות קרקע  והיתר בניה</t>
  </si>
  <si>
    <t>הוצאות לפני קנייה</t>
  </si>
  <si>
    <t>עו"ד חתימות</t>
  </si>
  <si>
    <t>חתימות נספחים</t>
  </si>
  <si>
    <t>הנפקת תעודת זכאות</t>
  </si>
  <si>
    <t>מחוסר דיור</t>
  </si>
  <si>
    <t>הנפקת ערבות בנקאית</t>
  </si>
  <si>
    <t>הוספת עמלה לבנק 380ש"ח כל שנה ובסוף הערבות חוזר אלינו 7,000 ₪</t>
  </si>
  <si>
    <t>תשלום ראשון במעמד חתימת חוזה</t>
  </si>
  <si>
    <t>דו"ח אפס מגרשים</t>
  </si>
  <si>
    <t>סיכום כללי</t>
  </si>
  <si>
    <t>סכום</t>
  </si>
  <si>
    <t>יועץ בנייה</t>
  </si>
  <si>
    <t>מס שבח במכירה</t>
  </si>
  <si>
    <t>שכירות חודשית</t>
  </si>
  <si>
    <t>סה"כ הוצאות פרוייקט (לא כולל מע"מ בבניה)</t>
  </si>
  <si>
    <t>סה"כ הוצאות פרוייקט(כולל מע"מ בבניה)</t>
  </si>
  <si>
    <t>תשואה כללית</t>
  </si>
  <si>
    <t>תשואה על ההון העצמי</t>
  </si>
  <si>
    <t>סה"כ הוצאות</t>
  </si>
  <si>
    <t>סה"כ הכנסות</t>
  </si>
  <si>
    <t>ריביות</t>
  </si>
  <si>
    <t>מחיר בנייה כולל</t>
  </si>
  <si>
    <t>מחיר בנייה למ"ר</t>
  </si>
  <si>
    <t>שטח לבנייה במ"ר</t>
  </si>
  <si>
    <t>גודל מגרש במ"ר</t>
  </si>
  <si>
    <t>חפירות</t>
  </si>
  <si>
    <t>הון עצמי שהושקע בפרוייקט</t>
  </si>
  <si>
    <t>כלול בפנים בנייה ומע"מ</t>
  </si>
  <si>
    <t>סה''כ רווח נטו  פרוייקט(כולל מע"מ)</t>
  </si>
  <si>
    <t>השאר משכנתא</t>
  </si>
  <si>
    <t>סה"כ רווח חלקי הוצאות פרוייקט</t>
  </si>
  <si>
    <t>סה"כ רווח חלקי הון עצמי שהושקע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</si>
</sst>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₪&quot;\ * #,##0.00_ ;_ &quot;₪&quot;\ * \-#,##0.00_ ;_ &quot;₪&quot;\ * &quot;-&quot;??_ ;_ @_ "/>
    <numFmt numFmtId="165" formatCode="[$₪-40D]\ #,##0.00;[Red][$₪-40D]\ #,##0.00"/>
    <numFmt numFmtId="167" formatCode="&quot;₪&quot;\ #,##0.0;[Red]&quot;₪&quot;\ #,##0.0"/>
  </numFmts>
  <fonts count="7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sz val="14"/>
      <color theme="1"/>
      <name val="Calibri"/>
      <family val="2"/>
      <charset val="177"/>
      <scheme val="minor"/>
    </font>
    <font>
      <sz val="11"/>
      <name val="Calibri"/>
      <family val="2"/>
      <charset val="177"/>
      <scheme val="minor"/>
    </font>
    <font>
      <u/>
      <sz val="11"/>
      <color theme="1"/>
      <name val="Calibri"/>
      <family val="2"/>
      <scheme val="minor"/>
    </font>
    <font>
      <sz val="22"/>
      <color theme="1"/>
      <name val="Calibri"/>
      <family val="2"/>
      <charset val="177"/>
      <scheme val="minor"/>
    </font>
    <font>
      <sz val="11"/>
      <color rgb="FF002060"/>
      <name val="Calibri"/>
      <family val="2"/>
      <charset val="177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165" fontId="0" fillId="0" borderId="0" xfId="0" applyNumberFormat="1" applyAlignment="1">
      <alignment horizontal="center" vertical="center" wrapText="1"/>
    </xf>
    <xf numFmtId="9" fontId="0" fillId="0" borderId="1" xfId="2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167" fontId="0" fillId="0" borderId="0" xfId="0" applyNumberFormat="1"/>
    <xf numFmtId="9" fontId="0" fillId="0" borderId="0" xfId="2" applyFont="1"/>
    <xf numFmtId="164" fontId="0" fillId="0" borderId="1" xfId="1" applyFont="1" applyBorder="1" applyAlignment="1">
      <alignment horizontal="center" vertical="center" wrapText="1"/>
    </xf>
    <xf numFmtId="164" fontId="0" fillId="0" borderId="0" xfId="1" applyFont="1"/>
    <xf numFmtId="4" fontId="0" fillId="0" borderId="0" xfId="1" applyNumberFormat="1" applyFont="1"/>
    <xf numFmtId="14" fontId="0" fillId="0" borderId="0" xfId="1" applyNumberFormat="1" applyFont="1"/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5" fillId="8" borderId="17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164" fontId="0" fillId="3" borderId="1" xfId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wrapText="1"/>
    </xf>
    <xf numFmtId="164" fontId="3" fillId="0" borderId="12" xfId="1" applyFont="1" applyBorder="1" applyAlignment="1">
      <alignment horizontal="center" wrapText="1"/>
    </xf>
    <xf numFmtId="164" fontId="3" fillId="4" borderId="8" xfId="1" applyFont="1" applyFill="1" applyBorder="1" applyAlignment="1">
      <alignment horizontal="center" wrapText="1"/>
    </xf>
    <xf numFmtId="0" fontId="2" fillId="5" borderId="21" xfId="0" applyFont="1" applyFill="1" applyBorder="1" applyAlignment="1">
      <alignment horizontal="center"/>
    </xf>
    <xf numFmtId="0" fontId="0" fillId="3" borderId="20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164" fontId="0" fillId="0" borderId="1" xfId="1" applyFont="1" applyBorder="1"/>
    <xf numFmtId="0" fontId="0" fillId="0" borderId="1" xfId="0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7" borderId="16" xfId="0" applyFill="1" applyBorder="1" applyAlignment="1">
      <alignment horizontal="center"/>
    </xf>
    <xf numFmtId="164" fontId="3" fillId="4" borderId="1" xfId="1" applyFont="1" applyFill="1" applyBorder="1" applyAlignment="1">
      <alignment horizontal="center" wrapText="1"/>
    </xf>
    <xf numFmtId="165" fontId="0" fillId="0" borderId="19" xfId="0" applyNumberFormat="1" applyBorder="1"/>
    <xf numFmtId="0" fontId="0" fillId="7" borderId="1" xfId="0" applyFill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164" fontId="0" fillId="4" borderId="8" xfId="1" applyFont="1" applyFill="1" applyBorder="1"/>
    <xf numFmtId="0" fontId="0" fillId="0" borderId="1" xfId="0" applyFill="1" applyBorder="1" applyAlignment="1">
      <alignment wrapText="1"/>
    </xf>
    <xf numFmtId="9" fontId="0" fillId="0" borderId="12" xfId="2" applyFont="1" applyBorder="1" applyAlignment="1">
      <alignment horizontal="center" vertical="center" wrapText="1"/>
    </xf>
    <xf numFmtId="9" fontId="0" fillId="0" borderId="1" xfId="0" applyNumberFormat="1" applyBorder="1"/>
    <xf numFmtId="9" fontId="0" fillId="0" borderId="1" xfId="2" applyFont="1" applyBorder="1"/>
    <xf numFmtId="9" fontId="0" fillId="0" borderId="1" xfId="2" applyFont="1" applyBorder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3"/>
  <sheetViews>
    <sheetView rightToLeft="1" tabSelected="1" workbookViewId="0">
      <selection activeCell="H5" sqref="H5"/>
    </sheetView>
  </sheetViews>
  <sheetFormatPr defaultRowHeight="15" x14ac:dyDescent="0.25"/>
  <cols>
    <col min="1" max="1" width="15.85546875" bestFit="1" customWidth="1"/>
    <col min="2" max="2" width="12.5703125" customWidth="1"/>
    <col min="3" max="3" width="14.85546875" customWidth="1"/>
    <col min="4" max="4" width="15.7109375" customWidth="1"/>
    <col min="5" max="6" width="13.42578125" bestFit="1" customWidth="1"/>
    <col min="7" max="7" width="14.5703125" customWidth="1"/>
    <col min="8" max="8" width="16.28515625" customWidth="1"/>
    <col min="9" max="9" width="19.42578125" customWidth="1"/>
    <col min="10" max="10" width="12.42578125" customWidth="1"/>
    <col min="11" max="11" width="14.7109375" style="31" bestFit="1" customWidth="1"/>
    <col min="12" max="12" width="11.5703125" customWidth="1"/>
    <col min="14" max="14" width="10.7109375" bestFit="1" customWidth="1"/>
    <col min="15" max="15" width="14.7109375" style="31" bestFit="1" customWidth="1"/>
  </cols>
  <sheetData>
    <row r="1" spans="1:16" ht="29.25" thickBot="1" x14ac:dyDescent="0.5">
      <c r="A1" s="39" t="s">
        <v>60</v>
      </c>
      <c r="B1" s="40"/>
      <c r="C1" s="40"/>
      <c r="D1" s="40"/>
      <c r="E1" s="40"/>
      <c r="F1" s="40"/>
      <c r="G1" s="44" t="s">
        <v>61</v>
      </c>
      <c r="H1" s="44"/>
      <c r="I1" s="44"/>
      <c r="J1" s="44"/>
      <c r="K1"/>
    </row>
    <row r="2" spans="1:16" ht="30" x14ac:dyDescent="0.25">
      <c r="A2" s="72" t="s">
        <v>8</v>
      </c>
      <c r="B2" s="73"/>
      <c r="C2" s="24" t="s">
        <v>75</v>
      </c>
      <c r="D2" s="24" t="s">
        <v>2</v>
      </c>
      <c r="E2" s="24" t="s">
        <v>74</v>
      </c>
      <c r="F2" s="45" t="s">
        <v>73</v>
      </c>
      <c r="G2" s="24" t="s">
        <v>0</v>
      </c>
      <c r="H2" s="68" t="s">
        <v>1</v>
      </c>
      <c r="I2" s="68" t="s">
        <v>62</v>
      </c>
      <c r="J2" s="68" t="s">
        <v>2</v>
      </c>
      <c r="K2"/>
    </row>
    <row r="3" spans="1:16" ht="45" x14ac:dyDescent="0.25">
      <c r="A3" s="7" t="s">
        <v>9</v>
      </c>
      <c r="B3" s="15">
        <v>0.35</v>
      </c>
      <c r="C3" s="3">
        <f>B8*B3</f>
        <v>127.39999999999999</v>
      </c>
      <c r="D3" s="3" t="s">
        <v>13</v>
      </c>
      <c r="E3" s="16">
        <v>5000</v>
      </c>
      <c r="F3" s="70">
        <f>E3*C3</f>
        <v>637000</v>
      </c>
      <c r="G3" s="71" t="s">
        <v>66</v>
      </c>
      <c r="H3" s="60"/>
      <c r="I3" s="59">
        <f>SUM(C34,G34,K34-B12)</f>
        <v>1717130</v>
      </c>
      <c r="J3" s="60"/>
    </row>
    <row r="4" spans="1:16" ht="57.75" customHeight="1" x14ac:dyDescent="0.25">
      <c r="A4" s="7" t="s">
        <v>18</v>
      </c>
      <c r="B4" s="15">
        <v>0.2</v>
      </c>
      <c r="C4" s="3">
        <f>B8*B4</f>
        <v>72.8</v>
      </c>
      <c r="D4" s="3"/>
      <c r="E4" s="16">
        <v>4000</v>
      </c>
      <c r="F4" s="70">
        <f t="shared" ref="F4:F7" si="0">E4*C4</f>
        <v>291200</v>
      </c>
      <c r="G4" s="57" t="s">
        <v>67</v>
      </c>
      <c r="H4" s="60"/>
      <c r="I4" s="59">
        <f>SUM(C34,G34,K34)</f>
        <v>1932472.4</v>
      </c>
      <c r="J4" s="60"/>
    </row>
    <row r="5" spans="1:16" ht="45" x14ac:dyDescent="0.25">
      <c r="A5" s="7" t="s">
        <v>10</v>
      </c>
      <c r="B5" s="15">
        <v>0.15</v>
      </c>
      <c r="C5" s="3">
        <f>B8*B5</f>
        <v>54.6</v>
      </c>
      <c r="D5" s="3" t="s">
        <v>14</v>
      </c>
      <c r="E5" s="16">
        <v>2000</v>
      </c>
      <c r="F5" s="70">
        <f t="shared" si="0"/>
        <v>109200</v>
      </c>
      <c r="G5" s="57" t="s">
        <v>80</v>
      </c>
      <c r="H5" s="60"/>
      <c r="I5" s="59">
        <f>O26-I4</f>
        <v>567527.60000000009</v>
      </c>
      <c r="J5" s="60"/>
    </row>
    <row r="6" spans="1:16" ht="60" x14ac:dyDescent="0.25">
      <c r="A6" s="7" t="s">
        <v>11</v>
      </c>
      <c r="B6" s="15">
        <v>0.1</v>
      </c>
      <c r="C6" s="3">
        <f>B8*B6</f>
        <v>36.4</v>
      </c>
      <c r="D6" s="3" t="s">
        <v>28</v>
      </c>
      <c r="E6" s="16">
        <v>1500</v>
      </c>
      <c r="F6" s="70">
        <f t="shared" si="0"/>
        <v>54600</v>
      </c>
      <c r="G6" s="60" t="s">
        <v>17</v>
      </c>
      <c r="H6" s="60"/>
      <c r="I6" s="59">
        <f>I5*0.25</f>
        <v>141881.90000000002</v>
      </c>
      <c r="J6" s="78">
        <v>0.25</v>
      </c>
    </row>
    <row r="7" spans="1:16" ht="90.75" thickBot="1" x14ac:dyDescent="0.3">
      <c r="A7" s="19" t="s">
        <v>12</v>
      </c>
      <c r="B7" s="77">
        <v>0.6</v>
      </c>
      <c r="C7" s="3">
        <f>B8*B7</f>
        <v>218.4</v>
      </c>
      <c r="D7" s="17" t="s">
        <v>29</v>
      </c>
      <c r="E7" s="18">
        <v>800</v>
      </c>
      <c r="F7" s="70">
        <f t="shared" si="0"/>
        <v>174720</v>
      </c>
      <c r="G7" s="57" t="s">
        <v>78</v>
      </c>
      <c r="H7" s="60"/>
      <c r="I7" s="59">
        <v>950000</v>
      </c>
      <c r="J7" s="57" t="s">
        <v>81</v>
      </c>
    </row>
    <row r="8" spans="1:16" ht="45.75" thickBot="1" x14ac:dyDescent="0.3">
      <c r="A8" s="74" t="s">
        <v>76</v>
      </c>
      <c r="B8" s="20">
        <v>364</v>
      </c>
      <c r="C8" s="1"/>
      <c r="D8" s="1"/>
      <c r="E8" s="1"/>
      <c r="G8" s="4" t="s">
        <v>68</v>
      </c>
      <c r="H8" s="60"/>
      <c r="I8" s="79">
        <f>I5/I4</f>
        <v>0.29367953715664974</v>
      </c>
      <c r="J8" s="57" t="s">
        <v>82</v>
      </c>
    </row>
    <row r="9" spans="1:16" ht="45" x14ac:dyDescent="0.25">
      <c r="A9" s="1"/>
      <c r="B9" s="1"/>
      <c r="C9" s="1"/>
      <c r="D9" s="1"/>
      <c r="E9" s="1"/>
      <c r="G9" s="76" t="s">
        <v>69</v>
      </c>
      <c r="H9" s="60"/>
      <c r="I9" s="80">
        <f>I5/I7</f>
        <v>0.59739747368421059</v>
      </c>
      <c r="J9" s="57" t="s">
        <v>83</v>
      </c>
    </row>
    <row r="10" spans="1:16" x14ac:dyDescent="0.25">
      <c r="A10" s="1"/>
      <c r="B10" s="1"/>
      <c r="C10" s="1"/>
      <c r="D10" s="1"/>
      <c r="E10" s="1"/>
    </row>
    <row r="11" spans="1:16" ht="30" x14ac:dyDescent="0.25">
      <c r="A11" s="1" t="s">
        <v>20</v>
      </c>
      <c r="B11" s="26" t="s">
        <v>15</v>
      </c>
      <c r="C11" s="1" t="s">
        <v>19</v>
      </c>
      <c r="D11" s="1"/>
      <c r="E11" s="1"/>
    </row>
    <row r="12" spans="1:16" x14ac:dyDescent="0.25">
      <c r="A12" s="14">
        <f>SUM(F3:F7)</f>
        <v>1266720</v>
      </c>
      <c r="B12" s="14">
        <f>A12*0.17</f>
        <v>215342.40000000002</v>
      </c>
      <c r="C12" s="14">
        <f>SUM(A12:B12)</f>
        <v>1482062.4</v>
      </c>
      <c r="D12" s="1"/>
      <c r="E12" s="1"/>
    </row>
    <row r="13" spans="1:16" ht="15.75" thickBot="1" x14ac:dyDescent="0.3">
      <c r="A13" s="1"/>
      <c r="B13" s="1"/>
      <c r="C13" s="1"/>
      <c r="D13" s="1"/>
      <c r="E13" s="1"/>
    </row>
    <row r="14" spans="1:16" ht="18.75" x14ac:dyDescent="0.3">
      <c r="A14" s="41" t="s">
        <v>52</v>
      </c>
      <c r="B14" s="42"/>
      <c r="C14" s="42"/>
      <c r="D14" s="43"/>
      <c r="E14" s="51" t="s">
        <v>51</v>
      </c>
      <c r="F14" s="42"/>
      <c r="G14" s="42"/>
      <c r="H14" s="43"/>
      <c r="I14" s="41" t="s">
        <v>25</v>
      </c>
      <c r="J14" s="42"/>
      <c r="K14" s="42"/>
      <c r="L14" s="43"/>
      <c r="M14" s="36" t="s">
        <v>6</v>
      </c>
      <c r="N14" s="37"/>
      <c r="O14" s="37"/>
      <c r="P14" s="38"/>
    </row>
    <row r="15" spans="1:16" x14ac:dyDescent="0.25">
      <c r="A15" s="5" t="s">
        <v>0</v>
      </c>
      <c r="B15" s="2" t="s">
        <v>1</v>
      </c>
      <c r="C15" s="2" t="s">
        <v>62</v>
      </c>
      <c r="D15" s="6" t="s">
        <v>2</v>
      </c>
      <c r="E15" s="52" t="s">
        <v>0</v>
      </c>
      <c r="F15" s="2" t="s">
        <v>1</v>
      </c>
      <c r="G15" s="2" t="s">
        <v>62</v>
      </c>
      <c r="H15" s="6" t="s">
        <v>2</v>
      </c>
      <c r="I15" s="5" t="s">
        <v>0</v>
      </c>
      <c r="J15" s="2" t="s">
        <v>1</v>
      </c>
      <c r="K15" s="46" t="s">
        <v>62</v>
      </c>
      <c r="L15" s="6" t="s">
        <v>2</v>
      </c>
      <c r="M15" s="5" t="s">
        <v>0</v>
      </c>
      <c r="N15" s="2" t="s">
        <v>1</v>
      </c>
      <c r="O15" s="46" t="s">
        <v>62</v>
      </c>
      <c r="P15" s="6" t="s">
        <v>2</v>
      </c>
    </row>
    <row r="16" spans="1:16" x14ac:dyDescent="0.25">
      <c r="A16" s="61" t="s">
        <v>53</v>
      </c>
      <c r="B16" s="58">
        <v>43067</v>
      </c>
      <c r="C16" s="59">
        <v>100</v>
      </c>
      <c r="D16" s="62" t="s">
        <v>54</v>
      </c>
      <c r="E16" s="53" t="s">
        <v>30</v>
      </c>
      <c r="F16" s="33"/>
      <c r="G16" s="30">
        <v>400000</v>
      </c>
      <c r="H16" s="8" t="s">
        <v>31</v>
      </c>
      <c r="I16" s="7" t="s">
        <v>77</v>
      </c>
      <c r="J16" s="3"/>
      <c r="K16" s="47">
        <v>1500</v>
      </c>
      <c r="L16" s="8"/>
      <c r="M16" s="7" t="s">
        <v>49</v>
      </c>
      <c r="N16" s="3"/>
      <c r="O16" s="47">
        <v>2500000</v>
      </c>
      <c r="P16" s="8"/>
    </row>
    <row r="17" spans="1:16" ht="30" x14ac:dyDescent="0.25">
      <c r="A17" s="61" t="s">
        <v>55</v>
      </c>
      <c r="B17" s="58">
        <v>43066</v>
      </c>
      <c r="C17" s="59">
        <v>240</v>
      </c>
      <c r="D17" s="63" t="s">
        <v>56</v>
      </c>
      <c r="E17" s="53" t="s">
        <v>16</v>
      </c>
      <c r="F17" s="34"/>
      <c r="G17" s="47">
        <v>20000</v>
      </c>
      <c r="H17" s="8" t="s">
        <v>32</v>
      </c>
      <c r="I17" s="7" t="s">
        <v>44</v>
      </c>
      <c r="J17" s="3"/>
      <c r="K17" s="47">
        <v>1000</v>
      </c>
      <c r="L17" s="8"/>
      <c r="M17" s="7" t="s">
        <v>65</v>
      </c>
      <c r="N17" s="3"/>
      <c r="O17" s="47"/>
      <c r="P17" s="8"/>
    </row>
    <row r="18" spans="1:16" ht="75" x14ac:dyDescent="0.25">
      <c r="A18" s="61" t="s">
        <v>57</v>
      </c>
      <c r="B18" s="58">
        <v>43143</v>
      </c>
      <c r="C18" s="59">
        <v>7570</v>
      </c>
      <c r="D18" s="62" t="s">
        <v>58</v>
      </c>
      <c r="E18" s="53" t="s">
        <v>33</v>
      </c>
      <c r="F18" s="3"/>
      <c r="G18" s="47"/>
      <c r="H18" s="8" t="s">
        <v>31</v>
      </c>
      <c r="I18" s="7" t="s">
        <v>45</v>
      </c>
      <c r="J18" s="3"/>
      <c r="K18" s="47"/>
      <c r="L18" s="8"/>
      <c r="M18" s="7" t="s">
        <v>50</v>
      </c>
      <c r="N18" s="30"/>
      <c r="O18" s="47"/>
      <c r="P18" s="8"/>
    </row>
    <row r="19" spans="1:16" ht="45" x14ac:dyDescent="0.25">
      <c r="A19" s="61" t="s">
        <v>63</v>
      </c>
      <c r="B19" s="58">
        <v>43263</v>
      </c>
      <c r="C19" s="59">
        <v>20000</v>
      </c>
      <c r="D19" s="62" t="s">
        <v>59</v>
      </c>
      <c r="E19" s="53" t="s">
        <v>34</v>
      </c>
      <c r="F19" s="3"/>
      <c r="G19" s="47"/>
      <c r="H19" s="8" t="s">
        <v>31</v>
      </c>
      <c r="I19" s="7" t="s">
        <v>46</v>
      </c>
      <c r="J19" s="3"/>
      <c r="K19" s="47"/>
      <c r="L19" s="8"/>
      <c r="M19" s="7"/>
      <c r="N19" s="3"/>
      <c r="O19" s="47"/>
      <c r="P19" s="8"/>
    </row>
    <row r="20" spans="1:16" ht="30" x14ac:dyDescent="0.25">
      <c r="A20" s="61" t="s">
        <v>3</v>
      </c>
      <c r="B20" s="60"/>
      <c r="C20" s="59"/>
      <c r="D20" s="63"/>
      <c r="E20" s="53" t="s">
        <v>35</v>
      </c>
      <c r="F20" s="3"/>
      <c r="G20" s="47"/>
      <c r="H20" s="8" t="s">
        <v>31</v>
      </c>
      <c r="I20" s="7" t="s">
        <v>3</v>
      </c>
      <c r="J20" s="3"/>
      <c r="K20" s="47"/>
      <c r="L20" s="8"/>
      <c r="M20" s="7"/>
      <c r="N20" s="3"/>
      <c r="O20" s="47"/>
      <c r="P20" s="8"/>
    </row>
    <row r="21" spans="1:16" ht="30" x14ac:dyDescent="0.25">
      <c r="A21" s="64" t="s">
        <v>72</v>
      </c>
      <c r="B21" s="60"/>
      <c r="C21" s="59"/>
      <c r="D21" s="63"/>
      <c r="E21" s="53" t="s">
        <v>4</v>
      </c>
      <c r="F21" s="3"/>
      <c r="G21" s="47"/>
      <c r="H21" s="8"/>
      <c r="I21" s="7" t="s">
        <v>4</v>
      </c>
      <c r="J21" s="3"/>
      <c r="K21" s="47"/>
      <c r="L21" s="8"/>
      <c r="M21" s="7"/>
      <c r="N21" s="3"/>
      <c r="O21" s="47"/>
      <c r="P21" s="8"/>
    </row>
    <row r="22" spans="1:16" x14ac:dyDescent="0.25">
      <c r="A22" s="64"/>
      <c r="B22" s="60"/>
      <c r="C22" s="59"/>
      <c r="D22" s="63"/>
      <c r="E22" s="53" t="s">
        <v>36</v>
      </c>
      <c r="F22" s="3"/>
      <c r="G22" s="47"/>
      <c r="H22" s="8" t="s">
        <v>31</v>
      </c>
      <c r="I22" s="7" t="s">
        <v>47</v>
      </c>
      <c r="J22" s="3"/>
      <c r="K22" s="47"/>
      <c r="L22" s="8"/>
      <c r="M22" s="7"/>
      <c r="N22" s="3"/>
      <c r="O22" s="47"/>
      <c r="P22" s="8"/>
    </row>
    <row r="23" spans="1:16" ht="30" x14ac:dyDescent="0.25">
      <c r="A23" s="64"/>
      <c r="B23" s="60"/>
      <c r="C23" s="59"/>
      <c r="D23" s="63"/>
      <c r="E23" s="53" t="s">
        <v>5</v>
      </c>
      <c r="F23" s="3"/>
      <c r="G23" s="47"/>
      <c r="H23" s="8"/>
      <c r="I23" s="7" t="s">
        <v>5</v>
      </c>
      <c r="J23" s="3"/>
      <c r="K23" s="47"/>
      <c r="L23" s="8"/>
      <c r="M23" s="7"/>
      <c r="N23" s="3"/>
      <c r="O23" s="47"/>
      <c r="P23" s="8"/>
    </row>
    <row r="24" spans="1:16" ht="30" x14ac:dyDescent="0.25">
      <c r="A24" s="64"/>
      <c r="B24" s="60"/>
      <c r="C24" s="59"/>
      <c r="D24" s="63"/>
      <c r="E24" s="53" t="s">
        <v>37</v>
      </c>
      <c r="F24" s="3"/>
      <c r="G24" s="47"/>
      <c r="H24" s="8" t="s">
        <v>31</v>
      </c>
      <c r="I24" s="7" t="s">
        <v>64</v>
      </c>
      <c r="J24" s="3"/>
      <c r="K24" s="47"/>
      <c r="L24" s="8"/>
      <c r="M24" s="7"/>
      <c r="N24" s="3"/>
      <c r="O24" s="47"/>
      <c r="P24" s="8"/>
    </row>
    <row r="25" spans="1:16" ht="30" x14ac:dyDescent="0.25">
      <c r="A25" s="64"/>
      <c r="B25" s="60"/>
      <c r="C25" s="59"/>
      <c r="D25" s="63"/>
      <c r="E25" s="54" t="s">
        <v>38</v>
      </c>
      <c r="F25" s="4"/>
      <c r="G25" s="48"/>
      <c r="H25" s="10" t="s">
        <v>31</v>
      </c>
      <c r="I25" s="9"/>
      <c r="J25" s="4"/>
      <c r="K25" s="48"/>
      <c r="L25" s="10"/>
      <c r="M25" s="9"/>
      <c r="N25" s="4"/>
      <c r="O25" s="48"/>
      <c r="P25" s="10"/>
    </row>
    <row r="26" spans="1:16" ht="30" x14ac:dyDescent="0.25">
      <c r="A26" s="64"/>
      <c r="B26" s="60"/>
      <c r="C26" s="59"/>
      <c r="D26" s="63"/>
      <c r="E26" s="53" t="s">
        <v>39</v>
      </c>
      <c r="F26" s="3"/>
      <c r="G26" s="47"/>
      <c r="H26" s="10" t="s">
        <v>40</v>
      </c>
      <c r="I26" s="9"/>
      <c r="J26" s="4"/>
      <c r="K26" s="48"/>
      <c r="L26" s="10"/>
      <c r="M26" s="9" t="s">
        <v>71</v>
      </c>
      <c r="N26" s="4"/>
      <c r="O26" s="69">
        <f>SUM(O16:O25)</f>
        <v>2500000</v>
      </c>
      <c r="P26" s="10"/>
    </row>
    <row r="27" spans="1:16" ht="30" x14ac:dyDescent="0.25">
      <c r="A27" s="64"/>
      <c r="B27" s="60"/>
      <c r="C27" s="59"/>
      <c r="D27" s="63"/>
      <c r="E27" s="54" t="s">
        <v>21</v>
      </c>
      <c r="F27" s="4"/>
      <c r="G27" s="48"/>
      <c r="H27" s="10" t="s">
        <v>41</v>
      </c>
      <c r="I27" s="9"/>
      <c r="J27" s="4"/>
      <c r="K27" s="48"/>
      <c r="L27" s="10"/>
    </row>
    <row r="28" spans="1:16" x14ac:dyDescent="0.25">
      <c r="A28" s="64"/>
      <c r="B28" s="60"/>
      <c r="C28" s="59"/>
      <c r="D28" s="63"/>
      <c r="E28" s="54" t="s">
        <v>22</v>
      </c>
      <c r="F28" s="4"/>
      <c r="G28" s="48"/>
      <c r="H28" s="10"/>
      <c r="I28" s="9"/>
      <c r="J28" s="4"/>
      <c r="K28" s="48"/>
      <c r="L28" s="10"/>
    </row>
    <row r="29" spans="1:16" ht="45" x14ac:dyDescent="0.25">
      <c r="A29" s="64"/>
      <c r="B29" s="60"/>
      <c r="C29" s="59"/>
      <c r="D29" s="63"/>
      <c r="E29" s="54" t="s">
        <v>23</v>
      </c>
      <c r="F29" s="35"/>
      <c r="G29" s="48"/>
      <c r="H29" s="10" t="s">
        <v>48</v>
      </c>
      <c r="I29" s="9"/>
      <c r="J29" s="4"/>
      <c r="K29" s="48"/>
      <c r="L29" s="10"/>
    </row>
    <row r="30" spans="1:16" x14ac:dyDescent="0.25">
      <c r="A30" s="64"/>
      <c r="B30" s="60"/>
      <c r="C30" s="59"/>
      <c r="D30" s="63"/>
      <c r="E30" s="54" t="s">
        <v>24</v>
      </c>
      <c r="F30" s="4"/>
      <c r="G30" s="48"/>
      <c r="H30" s="10"/>
      <c r="I30" s="9"/>
      <c r="J30" s="4"/>
      <c r="K30" s="48"/>
      <c r="L30" s="10"/>
    </row>
    <row r="31" spans="1:16" x14ac:dyDescent="0.25">
      <c r="A31" s="64"/>
      <c r="B31" s="60"/>
      <c r="C31" s="59"/>
      <c r="D31" s="63"/>
      <c r="E31" s="55" t="s">
        <v>26</v>
      </c>
      <c r="F31" s="22"/>
      <c r="G31" s="49"/>
      <c r="H31" s="23"/>
      <c r="I31" s="21"/>
      <c r="J31" s="22"/>
      <c r="K31" s="49"/>
      <c r="L31" s="23"/>
    </row>
    <row r="32" spans="1:16" x14ac:dyDescent="0.25">
      <c r="A32" s="64"/>
      <c r="B32" s="60"/>
      <c r="C32" s="59"/>
      <c r="D32" s="63"/>
      <c r="E32" s="55" t="s">
        <v>27</v>
      </c>
      <c r="F32" s="22"/>
      <c r="G32" s="49"/>
      <c r="H32" s="23" t="s">
        <v>43</v>
      </c>
      <c r="I32" s="21"/>
      <c r="J32" s="22"/>
      <c r="K32" s="49"/>
      <c r="L32" s="23"/>
    </row>
    <row r="33" spans="1:12" x14ac:dyDescent="0.25">
      <c r="A33" s="64"/>
      <c r="B33" s="60"/>
      <c r="C33" s="59"/>
      <c r="D33" s="63"/>
      <c r="E33" s="55" t="s">
        <v>42</v>
      </c>
      <c r="F33" s="22"/>
      <c r="G33" s="49"/>
      <c r="H33" s="23"/>
      <c r="I33" s="21"/>
      <c r="J33" s="22"/>
      <c r="K33" s="49"/>
      <c r="L33" s="23"/>
    </row>
    <row r="34" spans="1:12" ht="30.75" thickBot="1" x14ac:dyDescent="0.3">
      <c r="A34" s="65" t="s">
        <v>70</v>
      </c>
      <c r="B34" s="66"/>
      <c r="C34" s="75">
        <f>SUM(C16:C33)</f>
        <v>27910</v>
      </c>
      <c r="D34" s="67"/>
      <c r="E34" s="56" t="s">
        <v>7</v>
      </c>
      <c r="F34" s="12"/>
      <c r="G34" s="50">
        <f>SUM(G16:G33)</f>
        <v>420000</v>
      </c>
      <c r="H34" s="13"/>
      <c r="I34" s="11" t="s">
        <v>7</v>
      </c>
      <c r="J34" s="12"/>
      <c r="K34" s="50">
        <f>SUM(K16:K33)+C12</f>
        <v>1484562.4</v>
      </c>
      <c r="L34" s="13" t="s">
        <v>79</v>
      </c>
    </row>
    <row r="36" spans="1:12" x14ac:dyDescent="0.25">
      <c r="E36" s="25"/>
    </row>
    <row r="37" spans="1:12" x14ac:dyDescent="0.25">
      <c r="A37" s="31"/>
      <c r="B37" s="32"/>
    </row>
    <row r="38" spans="1:12" x14ac:dyDescent="0.25">
      <c r="E38" s="27"/>
      <c r="G38" s="27"/>
    </row>
    <row r="39" spans="1:12" x14ac:dyDescent="0.25">
      <c r="E39" s="28"/>
      <c r="G39" s="27"/>
    </row>
    <row r="41" spans="1:12" x14ac:dyDescent="0.25">
      <c r="E41" s="27"/>
    </row>
    <row r="43" spans="1:12" x14ac:dyDescent="0.25">
      <c r="E43" s="29"/>
    </row>
  </sheetData>
  <mergeCells count="7">
    <mergeCell ref="A1:F1"/>
    <mergeCell ref="G1:J1"/>
    <mergeCell ref="A2:B2"/>
    <mergeCell ref="A14:D14"/>
    <mergeCell ref="E14:H14"/>
    <mergeCell ref="I14:L14"/>
    <mergeCell ref="M14:P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דו''ח אפס קרקע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Eden</cp:lastModifiedBy>
  <dcterms:created xsi:type="dcterms:W3CDTF">2016-11-20T09:47:08Z</dcterms:created>
  <dcterms:modified xsi:type="dcterms:W3CDTF">2019-03-07T11:43:13Z</dcterms:modified>
</cp:coreProperties>
</file>